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19"/>
  <workbookPr/>
  <mc:AlternateContent xmlns:mc="http://schemas.openxmlformats.org/markup-compatibility/2006">
    <mc:Choice Requires="x15">
      <x15ac:absPath xmlns:x15ac="http://schemas.microsoft.com/office/spreadsheetml/2010/11/ac" url="https://saludcapitalgovco-my.sharepoint.com/personal/rjpaternina_saludcapital_gov_co/Documents/SECRETARIA DE SALUD/MIGA/2025/PROPOSICIÓN 801 DE 2025 CUPO CRÉDITO/"/>
    </mc:Choice>
  </mc:AlternateContent>
  <xr:revisionPtr revIDLastSave="310" documentId="13_ncr:1_{AEE1833B-89F1-4BC3-8663-F2FBFBA43F0F}" xr6:coauthVersionLast="47" xr6:coauthVersionMax="47" xr10:uidLastSave="{3F33A282-F01C-400B-9801-046D055B1E90}"/>
  <bookViews>
    <workbookView xWindow="28680" yWindow="-120" windowWidth="29040" windowHeight="15840" xr2:uid="{00000000-000D-0000-FFFF-FFFF00000000}"/>
  </bookViews>
  <sheets>
    <sheet name="PREGUNTAS 2" sheetId="7" r:id="rId1"/>
    <sheet name="CUPO CREDITO AC 7812020 8402022" sheetId="1" state="hidden" r:id="rId2"/>
    <sheet name="PRESUPUESTO 2024" sheetId="2" state="hidden" r:id="rId3"/>
    <sheet name="EJEC NO MIGA PASIVOS EXDIGIBLES" sheetId="3" state="hidden" r:id="rId4"/>
    <sheet name="EJEC NO MIGA Y MIGA" sheetId="4" state="hidden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1" i="7" l="1"/>
  <c r="F52" i="7" s="1"/>
  <c r="G51" i="7"/>
  <c r="G52" i="7" s="1"/>
  <c r="F45" i="7"/>
  <c r="G45" i="7"/>
  <c r="F40" i="7"/>
  <c r="G40" i="7"/>
  <c r="F33" i="7"/>
  <c r="G33" i="7"/>
  <c r="F24" i="7"/>
  <c r="G24" i="7"/>
  <c r="F4" i="7"/>
  <c r="G4" i="7"/>
  <c r="F16" i="7"/>
  <c r="G16" i="7"/>
  <c r="G46" i="7" l="1"/>
  <c r="F46" i="7"/>
  <c r="G25" i="7"/>
  <c r="F25" i="7"/>
  <c r="D31" i="1" l="1"/>
  <c r="E29" i="1"/>
  <c r="D30" i="1"/>
  <c r="E28" i="1"/>
  <c r="D27" i="1"/>
  <c r="D12" i="1"/>
  <c r="C30" i="1"/>
  <c r="E30" i="1" s="1"/>
  <c r="C27" i="1"/>
  <c r="D33" i="1" l="1"/>
  <c r="C34" i="1"/>
  <c r="D15" i="1"/>
  <c r="D16" i="1" s="1"/>
  <c r="D17" i="1" s="1"/>
  <c r="D22" i="1" s="1"/>
  <c r="F33" i="1" s="1"/>
  <c r="F34" i="1" s="1"/>
  <c r="C12" i="1"/>
  <c r="C15" i="1"/>
  <c r="C8" i="1"/>
  <c r="C16" i="1" s="1"/>
  <c r="C17" i="1" l="1"/>
  <c r="C10" i="2"/>
  <c r="C5" i="2"/>
  <c r="C23" i="2" s="1"/>
  <c r="C17" i="2" l="1"/>
  <c r="C22" i="2" s="1"/>
  <c r="C24" i="2" s="1"/>
  <c r="E19" i="1" l="1"/>
  <c r="E26" i="1" l="1"/>
  <c r="E25" i="1"/>
  <c r="E14" i="1"/>
  <c r="E15" i="1" s="1"/>
  <c r="E7" i="1"/>
  <c r="E6" i="1"/>
  <c r="F25" i="1" l="1"/>
  <c r="C22" i="1"/>
  <c r="C31" i="1" s="1"/>
  <c r="C33" i="1" s="1"/>
  <c r="E16" i="1"/>
  <c r="E27" i="1"/>
  <c r="E31" i="1" s="1"/>
  <c r="E17" i="1" l="1"/>
  <c r="C36" i="1" l="1"/>
  <c r="E22" i="1"/>
  <c r="E33" i="1" l="1"/>
  <c r="F31" i="1"/>
</calcChain>
</file>

<file path=xl/sharedStrings.xml><?xml version="1.0" encoding="utf-8"?>
<sst xmlns="http://schemas.openxmlformats.org/spreadsheetml/2006/main" count="172" uniqueCount="92">
  <si>
    <t>ACUERDO 781 DE 2020</t>
  </si>
  <si>
    <t>ENTIDAD</t>
  </si>
  <si>
    <t>VIGENCIA</t>
  </si>
  <si>
    <t>PROGRAMA</t>
  </si>
  <si>
    <t>CÓDIGO DEL PROYECTO</t>
  </si>
  <si>
    <t>NOMBRE DEL PROYECTO</t>
  </si>
  <si>
    <t>PROGRAMACIÓN FINANCIERA</t>
  </si>
  <si>
    <t>EJECUCIÓN FINANCIERA</t>
  </si>
  <si>
    <t>PROGRAMACIÓN FÍSICA</t>
  </si>
  <si>
    <t>EJECUCIÓN FÍSICA</t>
  </si>
  <si>
    <t>Secretaría Distrital de Salud</t>
  </si>
  <si>
    <t>Oportunidades de educación, salud y cultura para mujeres, jóvenes, niños, niñas y adolescentes.</t>
  </si>
  <si>
    <t>Fortalecimiento de la infraestructura y dotación del sector salud Bogotá.</t>
  </si>
  <si>
    <t>Total ejecución 2020 - Acuerdo 781/2020</t>
  </si>
  <si>
    <t>Implementación de la arquitectura empresarial y el intercambio recíproco de información en Bogotá.</t>
  </si>
  <si>
    <t>Bogotá ciudad inteligente.</t>
  </si>
  <si>
    <t>Transformación digital en salud Bogotá.</t>
  </si>
  <si>
    <t>Sistema Distrital de cuidado.</t>
  </si>
  <si>
    <t>Asistencia: discapacidad, cuidado, salud e inclusión Bogotá.</t>
  </si>
  <si>
    <t>Servicio; condiciones favorables para la salud y la vida Bogotá .</t>
  </si>
  <si>
    <t>Asistencia; Infancia imparable Bogotá.</t>
  </si>
  <si>
    <t>Cuidado y mantenimiento del ambiente construido.</t>
  </si>
  <si>
    <t>Saneamiento salud ambiental Bogotá.</t>
  </si>
  <si>
    <t>Paz y víctimas.</t>
  </si>
  <si>
    <t>Asistencia; abriendo caminos para la paz y la reconciliación de las víctimas del conflicto armado a través de la atención psicosocial Bogotá.</t>
  </si>
  <si>
    <t>Gestión pública efectiva, abierta y transparente .</t>
  </si>
  <si>
    <t>Formulación programa para la producción y uso del conocimiento en salud y bienestar Bogotá.</t>
  </si>
  <si>
    <t>Fortalecimiento de la gestión de urgencias, emergencias y desastres en salud, Bogotá D.C. 2020-2024 Bogotá.</t>
  </si>
  <si>
    <t>Implementación y fortalecimiento de la red distrital de servicios de  salud.</t>
  </si>
  <si>
    <t>Total ejecución 2021 - Acuerdo 781/2020</t>
  </si>
  <si>
    <t>Total ejecución 2022 - Acuerdo 781/2020</t>
  </si>
  <si>
    <t>TOTAL ACUERDO 781 DE 2020</t>
  </si>
  <si>
    <t>ACUERDO 840 DE 2022</t>
  </si>
  <si>
    <t>Sistema Distrital de cuidado</t>
  </si>
  <si>
    <t>Generación de capacidades para la creación del centro de desarrollo tecnológico de producción de biológicos Bogotá.</t>
  </si>
  <si>
    <t>Total Ejecución 2022 - Acuero 840/2022</t>
  </si>
  <si>
    <t>Total Ejecución 2023 - Acuero 840/2022</t>
  </si>
  <si>
    <t>Ciencia, Tecnología e Innovación (CTel) para desarrollar nuestro potencial y promover el de nuestros vecinos regionales.</t>
  </si>
  <si>
    <t>Fortalecimiento del ecosistema de CTeI para la salud pública de Bogotá D.C.</t>
  </si>
  <si>
    <t>Gobierno abierto, íntegro, transparente y corresponsable.</t>
  </si>
  <si>
    <t>Modernización y desarrollo administrativo de la Secretaria Distrital de Salud Bogotá D.C.</t>
  </si>
  <si>
    <t>Total Ejecución 2024 - Acuero 840/2022</t>
  </si>
  <si>
    <t>TOTAL ACUERDO 840 DE 2022</t>
  </si>
  <si>
    <t>ACUERDO 939 DE 2024</t>
  </si>
  <si>
    <t>Atención del déficit social para un hábitat digno.</t>
  </si>
  <si>
    <t>Total Ejecución 2025 - Acuerdo 939/2024</t>
  </si>
  <si>
    <t>TOTAL ACUERDO 939 DE 2024</t>
  </si>
  <si>
    <t xml:space="preserve">COMPORTAMIENTO DEL CUPO DE ENDEUDAMIENTO MIGA Y NO MIGA </t>
  </si>
  <si>
    <t>VIGENCIAS</t>
  </si>
  <si>
    <t>PROYECTOS DE INVERSION</t>
  </si>
  <si>
    <t>MIGA</t>
  </si>
  <si>
    <t>NO MIGA</t>
  </si>
  <si>
    <t>TOTAL</t>
  </si>
  <si>
    <t>Acuerdo de incorporación 781/2020</t>
  </si>
  <si>
    <t>Ejecución 2020</t>
  </si>
  <si>
    <t>Total ejecución 2020</t>
  </si>
  <si>
    <t>Ejecución 2021</t>
  </si>
  <si>
    <t>SE INFORMO</t>
  </si>
  <si>
    <t>Total ejecución 2021</t>
  </si>
  <si>
    <t>Ejecución  2022</t>
  </si>
  <si>
    <t>CORTE 13/06/2022</t>
  </si>
  <si>
    <t>SHD SOLICITO PROYECCION COMPROMISOS A 30/06/22</t>
  </si>
  <si>
    <t>Total ejecución 2022</t>
  </si>
  <si>
    <t>TOTAL EJECUCIÓN 2020 A 2022</t>
  </si>
  <si>
    <t>SALDO POR COMPROMETER ACUERDO</t>
  </si>
  <si>
    <t>DIFERENCIA QUE SE PERDIO EN 2022 POR NO EJECUCIÓN</t>
  </si>
  <si>
    <t>EN REUNION DE SEPTIEMBRE 2023  SE REVISÓ ESTA SITUACIÓN CON DDP Y CREDITO PUBLICO; EN DONDE CREDITO PÚBLICO INDICO QUE LOS $28,443,952,669 SE DEBERIAN DE INCORPORAR EN UN NUEVO ACUERDO DE CREDITO TENIENDO EN CUENTA QUE EL BANCO MUNDIAL DE ESPAÑA YA HABIA DESEMBOLSADO LOS RECURSOS MIGA</t>
  </si>
  <si>
    <t xml:space="preserve">ACUERDO </t>
  </si>
  <si>
    <t>Acuerdo de incorporación 840/2022 corte 14/06/2022</t>
  </si>
  <si>
    <t>EJECUCION</t>
  </si>
  <si>
    <t>TOTAL EJECUCION 2022</t>
  </si>
  <si>
    <t>Ejecución  2023</t>
  </si>
  <si>
    <t>OK</t>
  </si>
  <si>
    <t xml:space="preserve">TOTAL COMPRMISOS 2022 Y 2023 </t>
  </si>
  <si>
    <t>Apropiación 2024</t>
  </si>
  <si>
    <t>Ejecución  2024</t>
  </si>
  <si>
    <t>Por ejecutar 2024</t>
  </si>
  <si>
    <t>TOTAL POR COMPROMETER</t>
  </si>
  <si>
    <t>SALDO PARA INCORPORAR 2025</t>
  </si>
  <si>
    <t>TOTAL MIGA PARA 2025 INCLUYENDO SALDOS Y LO NO INCLUIDO EN NUEVO ACUERDO</t>
  </si>
  <si>
    <t>+</t>
  </si>
  <si>
    <t>PEROYECTO</t>
  </si>
  <si>
    <t>PPTO</t>
  </si>
  <si>
    <t>0149</t>
  </si>
  <si>
    <t>0141</t>
  </si>
  <si>
    <t>7790</t>
  </si>
  <si>
    <t>7904</t>
  </si>
  <si>
    <t>0195</t>
  </si>
  <si>
    <t>NO MIGA PASIVOS EXIGIBLES</t>
  </si>
  <si>
    <t>TOTAL NO MIGA</t>
  </si>
  <si>
    <t>TOTAL MIGA</t>
  </si>
  <si>
    <t>TOTAL CUPO CREDITO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</si>
</sst>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&quot;$&quot;\ * #,##0.00_-;\-&quot;$&quot;\ * #,##0.00_-;_-&quot;$&quot;\ * &quot;-&quot;??_-;_-@_-"/>
    <numFmt numFmtId="165" formatCode="_-&quot;$&quot;\ * #,##0.0000_-;\-&quot;$&quot;\ * #,##0.0000_-;_-&quot;$&quot;\ * &quot;-&quot;??_-;_-@_-"/>
    <numFmt numFmtId="166" formatCode="_-&quot;$&quot;\ * #,##0.0000_-;\-&quot;$&quot;\ * #,##0.0000_-;_-&quot;$&quot;\ * &quot;-&quot;????_-;_-@_-"/>
    <numFmt numFmtId="167" formatCode="_-&quot;$&quot;\ * #,##0_-;\-&quot;$&quot;\ * #,##0_-;_-&quot;$&quot;\ * &quot;-&quot;??_-;_-@_-"/>
    <numFmt numFmtId="168" formatCode="_-&quot;$&quot;\ * #,##0_-;\-&quot;$&quot;\ * #,##0_-;_-&quot;$&quot;\ * &quot;-&quot;????_-;_-@_-"/>
    <numFmt numFmtId="169" formatCode="_-* #,##0_-;\-* #,##0_-;_-* &quot;-&quot;??_-;_-@_-"/>
    <numFmt numFmtId="170" formatCode="0.0%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5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6">
    <xf numFmtId="0" fontId="0" fillId="0" borderId="0" xfId="0"/>
    <xf numFmtId="0" fontId="2" fillId="0" borderId="0" xfId="0" applyFont="1"/>
    <xf numFmtId="169" fontId="0" fillId="0" borderId="0" xfId="1" applyNumberFormat="1" applyFont="1"/>
    <xf numFmtId="0" fontId="0" fillId="0" borderId="0" xfId="0" applyAlignment="1">
      <alignment horizontal="right"/>
    </xf>
    <xf numFmtId="49" fontId="0" fillId="0" borderId="0" xfId="0" applyNumberFormat="1" applyAlignment="1">
      <alignment horizontal="right"/>
    </xf>
    <xf numFmtId="169" fontId="2" fillId="0" borderId="0" xfId="1" applyNumberFormat="1" applyFont="1"/>
    <xf numFmtId="0" fontId="3" fillId="0" borderId="0" xfId="0" applyFont="1" applyAlignment="1">
      <alignment vertical="top" wrapText="1"/>
    </xf>
    <xf numFmtId="0" fontId="5" fillId="0" borderId="0" xfId="0" applyFont="1"/>
    <xf numFmtId="167" fontId="4" fillId="2" borderId="1" xfId="2" applyNumberFormat="1" applyFont="1" applyFill="1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167" fontId="5" fillId="0" borderId="1" xfId="2" applyNumberFormat="1" applyFont="1" applyBorder="1"/>
    <xf numFmtId="167" fontId="5" fillId="0" borderId="0" xfId="0" applyNumberFormat="1" applyFont="1"/>
    <xf numFmtId="166" fontId="5" fillId="0" borderId="0" xfId="0" applyNumberFormat="1" applyFont="1"/>
    <xf numFmtId="167" fontId="4" fillId="0" borderId="0" xfId="0" applyNumberFormat="1" applyFont="1"/>
    <xf numFmtId="166" fontId="4" fillId="0" borderId="0" xfId="0" applyNumberFormat="1" applyFont="1"/>
    <xf numFmtId="0" fontId="4" fillId="0" borderId="0" xfId="0" applyFont="1"/>
    <xf numFmtId="167" fontId="5" fillId="0" borderId="0" xfId="2" applyNumberFormat="1" applyFont="1"/>
    <xf numFmtId="166" fontId="5" fillId="0" borderId="0" xfId="0" applyNumberFormat="1" applyFont="1" applyAlignment="1">
      <alignment horizontal="center"/>
    </xf>
    <xf numFmtId="167" fontId="4" fillId="0" borderId="0" xfId="2" applyNumberFormat="1" applyFont="1"/>
    <xf numFmtId="166" fontId="4" fillId="0" borderId="0" xfId="0" applyNumberFormat="1" applyFont="1" applyAlignment="1">
      <alignment horizontal="center"/>
    </xf>
    <xf numFmtId="168" fontId="5" fillId="0" borderId="0" xfId="0" applyNumberFormat="1" applyFont="1"/>
    <xf numFmtId="0" fontId="4" fillId="0" borderId="1" xfId="0" applyFont="1" applyBorder="1"/>
    <xf numFmtId="169" fontId="5" fillId="0" borderId="0" xfId="1" applyNumberFormat="1" applyFont="1"/>
    <xf numFmtId="167" fontId="4" fillId="0" borderId="1" xfId="2" applyNumberFormat="1" applyFont="1" applyBorder="1" applyAlignment="1">
      <alignment vertical="top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167" fontId="4" fillId="0" borderId="0" xfId="2" applyNumberFormat="1" applyFont="1" applyBorder="1" applyAlignment="1">
      <alignment vertical="top"/>
    </xf>
    <xf numFmtId="0" fontId="5" fillId="0" borderId="0" xfId="0" applyFont="1" applyAlignment="1">
      <alignment horizontal="left" vertical="top" wrapText="1"/>
    </xf>
    <xf numFmtId="167" fontId="5" fillId="0" borderId="0" xfId="0" applyNumberFormat="1" applyFont="1" applyAlignment="1">
      <alignment horizontal="left" vertical="top" wrapText="1"/>
    </xf>
    <xf numFmtId="167" fontId="4" fillId="2" borderId="2" xfId="2" applyNumberFormat="1" applyFont="1" applyFill="1" applyBorder="1"/>
    <xf numFmtId="0" fontId="5" fillId="0" borderId="3" xfId="0" applyFont="1" applyBorder="1"/>
    <xf numFmtId="0" fontId="5" fillId="0" borderId="0" xfId="0" applyFont="1" applyAlignment="1">
      <alignment horizontal="center"/>
    </xf>
    <xf numFmtId="167" fontId="4" fillId="0" borderId="1" xfId="2" applyNumberFormat="1" applyFont="1" applyBorder="1"/>
    <xf numFmtId="165" fontId="5" fillId="0" borderId="0" xfId="2" applyNumberFormat="1" applyFont="1"/>
    <xf numFmtId="167" fontId="5" fillId="0" borderId="3" xfId="2" applyNumberFormat="1" applyFont="1" applyBorder="1"/>
    <xf numFmtId="167" fontId="4" fillId="2" borderId="7" xfId="2" applyNumberFormat="1" applyFont="1" applyFill="1" applyBorder="1"/>
    <xf numFmtId="167" fontId="4" fillId="2" borderId="8" xfId="2" applyNumberFormat="1" applyFont="1" applyFill="1" applyBorder="1"/>
    <xf numFmtId="0" fontId="5" fillId="0" borderId="9" xfId="0" applyFont="1" applyBorder="1"/>
    <xf numFmtId="167" fontId="5" fillId="0" borderId="10" xfId="2" applyNumberFormat="1" applyFont="1" applyBorder="1"/>
    <xf numFmtId="167" fontId="4" fillId="2" borderId="12" xfId="2" applyNumberFormat="1" applyFont="1" applyFill="1" applyBorder="1"/>
    <xf numFmtId="167" fontId="4" fillId="2" borderId="13" xfId="2" applyNumberFormat="1" applyFont="1" applyFill="1" applyBorder="1"/>
    <xf numFmtId="167" fontId="4" fillId="2" borderId="15" xfId="2" applyNumberFormat="1" applyFont="1" applyFill="1" applyBorder="1"/>
    <xf numFmtId="167" fontId="5" fillId="0" borderId="7" xfId="2" applyNumberFormat="1" applyFont="1" applyBorder="1"/>
    <xf numFmtId="167" fontId="5" fillId="0" borderId="8" xfId="2" applyNumberFormat="1" applyFont="1" applyBorder="1"/>
    <xf numFmtId="0" fontId="4" fillId="0" borderId="0" xfId="0" applyFont="1" applyAlignment="1">
      <alignment horizontal="left"/>
    </xf>
    <xf numFmtId="167" fontId="4" fillId="0" borderId="0" xfId="2" applyNumberFormat="1" applyFont="1" applyFill="1" applyBorder="1"/>
    <xf numFmtId="0" fontId="5" fillId="0" borderId="3" xfId="0" applyFont="1" applyBorder="1" applyAlignment="1">
      <alignment horizontal="left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167" fontId="4" fillId="0" borderId="0" xfId="2" applyNumberFormat="1" applyFont="1" applyBorder="1"/>
    <xf numFmtId="167" fontId="4" fillId="2" borderId="0" xfId="2" applyNumberFormat="1" applyFont="1" applyFill="1" applyAlignment="1">
      <alignment vertical="center"/>
    </xf>
    <xf numFmtId="0" fontId="4" fillId="0" borderId="2" xfId="0" applyFont="1" applyBorder="1"/>
    <xf numFmtId="0" fontId="4" fillId="2" borderId="2" xfId="0" applyFont="1" applyFill="1" applyBorder="1"/>
    <xf numFmtId="0" fontId="5" fillId="0" borderId="6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4" fillId="2" borderId="11" xfId="0" applyFont="1" applyFill="1" applyBorder="1"/>
    <xf numFmtId="0" fontId="4" fillId="2" borderId="12" xfId="0" applyFont="1" applyFill="1" applyBorder="1"/>
    <xf numFmtId="0" fontId="6" fillId="0" borderId="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7" fontId="4" fillId="0" borderId="0" xfId="2" applyNumberFormat="1" applyFont="1" applyBorder="1" applyAlignment="1">
      <alignment vertical="center"/>
    </xf>
    <xf numFmtId="167" fontId="5" fillId="0" borderId="0" xfId="0" applyNumberFormat="1" applyFont="1" applyAlignment="1">
      <alignment vertical="center"/>
    </xf>
    <xf numFmtId="170" fontId="5" fillId="0" borderId="1" xfId="3" applyNumberFormat="1" applyFont="1" applyBorder="1" applyAlignment="1">
      <alignment horizontal="center" vertical="center"/>
    </xf>
    <xf numFmtId="170" fontId="4" fillId="2" borderId="1" xfId="3" applyNumberFormat="1" applyFont="1" applyFill="1" applyBorder="1" applyAlignment="1">
      <alignment horizontal="center" vertical="center"/>
    </xf>
    <xf numFmtId="170" fontId="5" fillId="0" borderId="1" xfId="3" applyNumberFormat="1" applyFont="1" applyFill="1" applyBorder="1" applyAlignment="1">
      <alignment horizontal="center" vertical="center"/>
    </xf>
    <xf numFmtId="170" fontId="7" fillId="2" borderId="1" xfId="3" applyNumberFormat="1" applyFont="1" applyFill="1" applyBorder="1" applyAlignment="1">
      <alignment horizontal="center" vertical="center"/>
    </xf>
    <xf numFmtId="167" fontId="4" fillId="0" borderId="0" xfId="2" applyNumberFormat="1" applyFont="1" applyBorder="1" applyAlignment="1">
      <alignment horizontal="center" vertical="center"/>
    </xf>
    <xf numFmtId="167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70" fontId="5" fillId="0" borderId="1" xfId="3" applyNumberFormat="1" applyFont="1" applyBorder="1" applyAlignment="1">
      <alignment horizontal="center" vertical="center" wrapText="1"/>
    </xf>
    <xf numFmtId="170" fontId="5" fillId="0" borderId="1" xfId="3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9" fontId="5" fillId="0" borderId="0" xfId="3" applyFont="1" applyAlignment="1">
      <alignment vertical="center"/>
    </xf>
    <xf numFmtId="167" fontId="5" fillId="0" borderId="1" xfId="2" applyNumberFormat="1" applyFont="1" applyBorder="1" applyAlignment="1">
      <alignment vertical="center"/>
    </xf>
    <xf numFmtId="167" fontId="4" fillId="2" borderId="1" xfId="2" applyNumberFormat="1" applyFont="1" applyFill="1" applyBorder="1" applyAlignment="1">
      <alignment vertical="center"/>
    </xf>
    <xf numFmtId="167" fontId="5" fillId="0" borderId="1" xfId="2" applyNumberFormat="1" applyFont="1" applyFill="1" applyBorder="1" applyAlignment="1">
      <alignment vertical="center"/>
    </xf>
    <xf numFmtId="167" fontId="7" fillId="2" borderId="1" xfId="2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167" fontId="4" fillId="2" borderId="1" xfId="2" applyNumberFormat="1" applyFont="1" applyFill="1" applyBorder="1" applyAlignment="1">
      <alignment horizontal="center" vertical="center" wrapText="1"/>
    </xf>
    <xf numFmtId="167" fontId="8" fillId="4" borderId="1" xfId="2" applyNumberFormat="1" applyFont="1" applyFill="1" applyBorder="1" applyAlignment="1">
      <alignment vertical="center"/>
    </xf>
    <xf numFmtId="170" fontId="8" fillId="4" borderId="1" xfId="3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0" fontId="5" fillId="0" borderId="1" xfId="3" applyNumberFormat="1" applyFont="1" applyBorder="1" applyAlignment="1">
      <alignment horizontal="center" vertical="center"/>
    </xf>
    <xf numFmtId="9" fontId="5" fillId="0" borderId="1" xfId="3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2" borderId="0" xfId="0" applyFont="1" applyFill="1" applyAlignment="1">
      <alignment horizontal="left" wrapText="1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2" borderId="16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top" wrapText="1"/>
    </xf>
    <xf numFmtId="0" fontId="4" fillId="2" borderId="14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0" fontId="4" fillId="2" borderId="12" xfId="0" applyFont="1" applyFill="1" applyBorder="1" applyAlignment="1">
      <alignment horizontal="left"/>
    </xf>
    <xf numFmtId="0" fontId="5" fillId="0" borderId="6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</cellXfs>
  <cellStyles count="7">
    <cellStyle name="Millares" xfId="1" builtinId="3"/>
    <cellStyle name="Millares 2" xfId="5" xr:uid="{C9AB3082-29ED-46AB-A0D9-0D39D0AE9964}"/>
    <cellStyle name="Moneda" xfId="2" builtinId="4"/>
    <cellStyle name="Moneda 2" xfId="6" xr:uid="{1388DBFE-76BA-4701-818A-6B3C8EA9C9A6}"/>
    <cellStyle name="Moneda 3" xfId="4" xr:uid="{26A84B93-83FA-48E4-B1FE-98AD51AEE2C1}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23</xdr:col>
      <xdr:colOff>759714</xdr:colOff>
      <xdr:row>53</xdr:row>
      <xdr:rowOff>189214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285714" cy="1028571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3</xdr:row>
      <xdr:rowOff>28575</xdr:rowOff>
    </xdr:from>
    <xdr:to>
      <xdr:col>24</xdr:col>
      <xdr:colOff>26289</xdr:colOff>
      <xdr:row>57</xdr:row>
      <xdr:rowOff>27289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600075"/>
          <a:ext cx="18285714" cy="10285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A7CF1-A574-4F0E-BBA4-D6C4DB4A2B7F}">
  <sheetPr>
    <pageSetUpPr fitToPage="1"/>
  </sheetPr>
  <dimension ref="A1:M57"/>
  <sheetViews>
    <sheetView tabSelected="1" zoomScaleNormal="100" workbookViewId="0">
      <selection activeCell="E36" sqref="E36"/>
    </sheetView>
  </sheetViews>
  <sheetFormatPr defaultColWidth="11.42578125" defaultRowHeight="12.75"/>
  <cols>
    <col min="1" max="1" width="19" style="62" customWidth="1"/>
    <col min="2" max="2" width="19" style="63" customWidth="1"/>
    <col min="3" max="3" width="33" style="63" customWidth="1"/>
    <col min="4" max="4" width="14.85546875" style="62" customWidth="1"/>
    <col min="5" max="5" width="34.5703125" style="62" customWidth="1"/>
    <col min="6" max="6" width="20.7109375" style="62" customWidth="1"/>
    <col min="7" max="7" width="20.140625" style="62" customWidth="1"/>
    <col min="8" max="8" width="20.140625" style="63" customWidth="1"/>
    <col min="9" max="9" width="13.28515625" style="63" customWidth="1"/>
    <col min="10" max="10" width="7.42578125" style="62" customWidth="1"/>
    <col min="11" max="11" width="16.85546875" style="62" bestFit="1" customWidth="1"/>
    <col min="12" max="16384" width="11.42578125" style="62"/>
  </cols>
  <sheetData>
    <row r="1" spans="1:13" ht="23.25" customHeight="1">
      <c r="A1" s="95" t="s">
        <v>0</v>
      </c>
      <c r="B1" s="95"/>
      <c r="C1" s="95"/>
      <c r="D1" s="95"/>
      <c r="E1" s="95"/>
      <c r="F1" s="95"/>
      <c r="G1" s="95"/>
      <c r="H1" s="95"/>
      <c r="I1" s="95"/>
    </row>
    <row r="2" spans="1:13" s="72" customFormat="1" ht="25.5">
      <c r="A2" s="83" t="s">
        <v>1</v>
      </c>
      <c r="B2" s="83" t="s">
        <v>2</v>
      </c>
      <c r="C2" s="83" t="s">
        <v>3</v>
      </c>
      <c r="D2" s="83" t="s">
        <v>4</v>
      </c>
      <c r="E2" s="83" t="s">
        <v>5</v>
      </c>
      <c r="F2" s="83" t="s">
        <v>6</v>
      </c>
      <c r="G2" s="83" t="s">
        <v>7</v>
      </c>
      <c r="H2" s="83" t="s">
        <v>8</v>
      </c>
      <c r="I2" s="83" t="s">
        <v>9</v>
      </c>
    </row>
    <row r="3" spans="1:13" ht="57">
      <c r="A3" s="82" t="s">
        <v>10</v>
      </c>
      <c r="B3" s="61">
        <v>2020</v>
      </c>
      <c r="C3" s="86" t="s">
        <v>11</v>
      </c>
      <c r="D3" s="61">
        <v>7790</v>
      </c>
      <c r="E3" s="86" t="s">
        <v>12</v>
      </c>
      <c r="F3" s="78">
        <v>14952000000</v>
      </c>
      <c r="G3" s="78">
        <v>14952000000</v>
      </c>
      <c r="H3" s="90">
        <v>1</v>
      </c>
      <c r="I3" s="90">
        <v>1.94</v>
      </c>
    </row>
    <row r="4" spans="1:13" s="75" customFormat="1">
      <c r="A4" s="94" t="s">
        <v>13</v>
      </c>
      <c r="B4" s="94"/>
      <c r="C4" s="94"/>
      <c r="D4" s="94"/>
      <c r="E4" s="94"/>
      <c r="F4" s="79">
        <f>SUM(F3)</f>
        <v>14952000000</v>
      </c>
      <c r="G4" s="79">
        <f>SUM(G3)</f>
        <v>14952000000</v>
      </c>
      <c r="H4" s="67"/>
      <c r="I4" s="67"/>
    </row>
    <row r="5" spans="1:13" ht="57">
      <c r="A5" s="93" t="s">
        <v>10</v>
      </c>
      <c r="B5" s="92">
        <v>2021</v>
      </c>
      <c r="C5" s="86" t="s">
        <v>11</v>
      </c>
      <c r="D5" s="88">
        <v>7785</v>
      </c>
      <c r="E5" s="86" t="s">
        <v>14</v>
      </c>
      <c r="F5" s="78">
        <v>26481859234</v>
      </c>
      <c r="G5" s="78">
        <v>26481859234</v>
      </c>
      <c r="H5" s="73">
        <v>1</v>
      </c>
      <c r="I5" s="73">
        <v>1</v>
      </c>
    </row>
    <row r="6" spans="1:13" ht="28.5">
      <c r="A6" s="93"/>
      <c r="B6" s="92"/>
      <c r="C6" s="86" t="s">
        <v>15</v>
      </c>
      <c r="D6" s="88">
        <v>7788</v>
      </c>
      <c r="E6" s="86" t="s">
        <v>16</v>
      </c>
      <c r="F6" s="78">
        <v>12572386067</v>
      </c>
      <c r="G6" s="78">
        <v>12572386067</v>
      </c>
      <c r="H6" s="66">
        <v>1</v>
      </c>
      <c r="I6" s="66">
        <v>1</v>
      </c>
    </row>
    <row r="7" spans="1:13" ht="57">
      <c r="A7" s="93"/>
      <c r="B7" s="92"/>
      <c r="C7" s="86" t="s">
        <v>11</v>
      </c>
      <c r="D7" s="61">
        <v>7790</v>
      </c>
      <c r="E7" s="86" t="s">
        <v>12</v>
      </c>
      <c r="F7" s="78">
        <v>160564061501</v>
      </c>
      <c r="G7" s="78">
        <v>160564061501</v>
      </c>
      <c r="H7" s="73">
        <v>1</v>
      </c>
      <c r="I7" s="73">
        <v>0.54359999999999997</v>
      </c>
    </row>
    <row r="8" spans="1:13" ht="28.5">
      <c r="A8" s="93"/>
      <c r="B8" s="92"/>
      <c r="C8" s="86" t="s">
        <v>17</v>
      </c>
      <c r="D8" s="88">
        <v>7826</v>
      </c>
      <c r="E8" s="86" t="s">
        <v>18</v>
      </c>
      <c r="F8" s="78">
        <v>4632844115</v>
      </c>
      <c r="G8" s="78">
        <v>4632844115</v>
      </c>
      <c r="H8" s="73">
        <v>1</v>
      </c>
      <c r="I8" s="73">
        <v>1.0521</v>
      </c>
    </row>
    <row r="9" spans="1:13" ht="28.5">
      <c r="A9" s="93"/>
      <c r="B9" s="92"/>
      <c r="C9" s="86" t="s">
        <v>17</v>
      </c>
      <c r="D9" s="88">
        <v>7828</v>
      </c>
      <c r="E9" s="86" t="s">
        <v>19</v>
      </c>
      <c r="F9" s="78">
        <v>230511962257</v>
      </c>
      <c r="G9" s="78">
        <v>230511962257</v>
      </c>
      <c r="H9" s="68">
        <v>1</v>
      </c>
      <c r="I9" s="68">
        <v>1</v>
      </c>
    </row>
    <row r="10" spans="1:13" ht="57">
      <c r="A10" s="93"/>
      <c r="B10" s="92"/>
      <c r="C10" s="86" t="s">
        <v>11</v>
      </c>
      <c r="D10" s="88">
        <v>7830</v>
      </c>
      <c r="E10" s="86" t="s">
        <v>20</v>
      </c>
      <c r="F10" s="78">
        <v>7602614565</v>
      </c>
      <c r="G10" s="78">
        <v>7602614565</v>
      </c>
      <c r="H10" s="68">
        <v>1</v>
      </c>
      <c r="I10" s="68">
        <v>1</v>
      </c>
    </row>
    <row r="11" spans="1:13" ht="28.5">
      <c r="A11" s="93"/>
      <c r="B11" s="92"/>
      <c r="C11" s="86" t="s">
        <v>21</v>
      </c>
      <c r="D11" s="88">
        <v>7831</v>
      </c>
      <c r="E11" s="86" t="s">
        <v>22</v>
      </c>
      <c r="F11" s="78">
        <v>5268298268</v>
      </c>
      <c r="G11" s="78">
        <v>5268298268</v>
      </c>
      <c r="H11" s="74">
        <v>1</v>
      </c>
      <c r="I11" s="74">
        <v>1.4628000000000001</v>
      </c>
    </row>
    <row r="12" spans="1:13" ht="71.25">
      <c r="A12" s="93"/>
      <c r="B12" s="92"/>
      <c r="C12" s="86" t="s">
        <v>23</v>
      </c>
      <c r="D12" s="88">
        <v>7832</v>
      </c>
      <c r="E12" s="86" t="s">
        <v>24</v>
      </c>
      <c r="F12" s="78">
        <v>2045845000</v>
      </c>
      <c r="G12" s="78">
        <v>2045845000</v>
      </c>
      <c r="H12" s="90">
        <v>1</v>
      </c>
      <c r="I12" s="89">
        <v>0.72599999999999998</v>
      </c>
    </row>
    <row r="13" spans="1:13" ht="42.75">
      <c r="A13" s="93"/>
      <c r="B13" s="92"/>
      <c r="C13" s="86" t="s">
        <v>25</v>
      </c>
      <c r="D13" s="88">
        <v>7834</v>
      </c>
      <c r="E13" s="86" t="s">
        <v>26</v>
      </c>
      <c r="F13" s="78">
        <v>3573339491</v>
      </c>
      <c r="G13" s="78">
        <v>3573339491</v>
      </c>
      <c r="H13" s="66">
        <v>1</v>
      </c>
      <c r="I13" s="66">
        <v>1.4827999999999999</v>
      </c>
      <c r="M13" s="77"/>
    </row>
    <row r="14" spans="1:13" ht="57">
      <c r="A14" s="93"/>
      <c r="B14" s="92"/>
      <c r="C14" s="86" t="s">
        <v>11</v>
      </c>
      <c r="D14" s="88">
        <v>7835</v>
      </c>
      <c r="E14" s="86" t="s">
        <v>27</v>
      </c>
      <c r="F14" s="78">
        <v>92325447228</v>
      </c>
      <c r="G14" s="78">
        <v>92325447228</v>
      </c>
      <c r="H14" s="73">
        <v>1</v>
      </c>
      <c r="I14" s="73">
        <v>1</v>
      </c>
    </row>
    <row r="15" spans="1:13" ht="57">
      <c r="A15" s="93"/>
      <c r="B15" s="92"/>
      <c r="C15" s="86" t="s">
        <v>11</v>
      </c>
      <c r="D15" s="88">
        <v>7904</v>
      </c>
      <c r="E15" s="86" t="s">
        <v>28</v>
      </c>
      <c r="F15" s="78">
        <v>262449327270</v>
      </c>
      <c r="G15" s="78">
        <v>262449327270</v>
      </c>
      <c r="H15" s="73">
        <v>1</v>
      </c>
      <c r="I15" s="73">
        <v>1</v>
      </c>
    </row>
    <row r="16" spans="1:13" s="75" customFormat="1">
      <c r="A16" s="94" t="s">
        <v>29</v>
      </c>
      <c r="B16" s="94"/>
      <c r="C16" s="94"/>
      <c r="D16" s="94"/>
      <c r="E16" s="94"/>
      <c r="F16" s="79">
        <f>SUM(F5:F15)</f>
        <v>808027984996</v>
      </c>
      <c r="G16" s="79">
        <f>SUM(G5:G15)</f>
        <v>808027984996</v>
      </c>
      <c r="H16" s="67"/>
      <c r="I16" s="67"/>
    </row>
    <row r="17" spans="1:9" s="75" customFormat="1" ht="57">
      <c r="A17" s="93" t="s">
        <v>10</v>
      </c>
      <c r="B17" s="92">
        <v>2022</v>
      </c>
      <c r="C17" s="86" t="s">
        <v>11</v>
      </c>
      <c r="D17" s="88">
        <v>7785</v>
      </c>
      <c r="E17" s="86" t="s">
        <v>14</v>
      </c>
      <c r="F17" s="78">
        <v>28362600370</v>
      </c>
      <c r="G17" s="78">
        <v>28362600370</v>
      </c>
      <c r="H17" s="66">
        <v>6.8000000000000005E-2</v>
      </c>
      <c r="I17" s="66">
        <v>6.8000000000000005E-2</v>
      </c>
    </row>
    <row r="18" spans="1:9" s="75" customFormat="1" ht="28.5">
      <c r="A18" s="93"/>
      <c r="B18" s="92"/>
      <c r="C18" s="86" t="s">
        <v>15</v>
      </c>
      <c r="D18" s="88">
        <v>7788</v>
      </c>
      <c r="E18" s="86" t="s">
        <v>16</v>
      </c>
      <c r="F18" s="78">
        <v>13415073903</v>
      </c>
      <c r="G18" s="78">
        <v>13415073903</v>
      </c>
      <c r="H18" s="66">
        <v>0.32</v>
      </c>
      <c r="I18" s="66">
        <v>0.32</v>
      </c>
    </row>
    <row r="19" spans="1:9" s="75" customFormat="1" ht="57">
      <c r="A19" s="93"/>
      <c r="B19" s="92"/>
      <c r="C19" s="86" t="s">
        <v>11</v>
      </c>
      <c r="D19" s="61">
        <v>7790</v>
      </c>
      <c r="E19" s="86" t="s">
        <v>12</v>
      </c>
      <c r="F19" s="78">
        <v>140913146714</v>
      </c>
      <c r="G19" s="78">
        <v>140913146714</v>
      </c>
      <c r="H19" s="66">
        <v>6.4299999999999996E-2</v>
      </c>
      <c r="I19" s="66">
        <v>6.4299999999999996E-2</v>
      </c>
    </row>
    <row r="20" spans="1:9" s="75" customFormat="1" ht="28.5">
      <c r="A20" s="93"/>
      <c r="B20" s="92"/>
      <c r="C20" s="86" t="s">
        <v>17</v>
      </c>
      <c r="D20" s="88">
        <v>7828</v>
      </c>
      <c r="E20" s="86" t="s">
        <v>19</v>
      </c>
      <c r="F20" s="78">
        <v>5000000000</v>
      </c>
      <c r="G20" s="78">
        <v>5000000000</v>
      </c>
      <c r="H20" s="68">
        <v>1</v>
      </c>
      <c r="I20" s="68">
        <v>1</v>
      </c>
    </row>
    <row r="21" spans="1:9" s="75" customFormat="1" ht="42.75">
      <c r="A21" s="93"/>
      <c r="B21" s="92"/>
      <c r="C21" s="86" t="s">
        <v>25</v>
      </c>
      <c r="D21" s="88">
        <v>7834</v>
      </c>
      <c r="E21" s="86" t="s">
        <v>26</v>
      </c>
      <c r="F21" s="78">
        <v>2010000000</v>
      </c>
      <c r="G21" s="78">
        <v>2010000000</v>
      </c>
      <c r="H21" s="66">
        <v>0.16</v>
      </c>
      <c r="I21" s="66">
        <v>0.16</v>
      </c>
    </row>
    <row r="22" spans="1:9" s="75" customFormat="1" ht="57">
      <c r="A22" s="93"/>
      <c r="B22" s="92"/>
      <c r="C22" s="86" t="s">
        <v>11</v>
      </c>
      <c r="D22" s="88">
        <v>7835</v>
      </c>
      <c r="E22" s="86" t="s">
        <v>27</v>
      </c>
      <c r="F22" s="78">
        <v>58660886902</v>
      </c>
      <c r="G22" s="78">
        <v>58660886902</v>
      </c>
      <c r="H22" s="73">
        <v>1</v>
      </c>
      <c r="I22" s="73">
        <v>1</v>
      </c>
    </row>
    <row r="23" spans="1:9" s="75" customFormat="1" ht="57">
      <c r="A23" s="93"/>
      <c r="B23" s="92"/>
      <c r="C23" s="86" t="s">
        <v>11</v>
      </c>
      <c r="D23" s="88">
        <v>7904</v>
      </c>
      <c r="E23" s="86" t="s">
        <v>28</v>
      </c>
      <c r="F23" s="78">
        <v>10000000000</v>
      </c>
      <c r="G23" s="78">
        <v>10000000000</v>
      </c>
      <c r="H23" s="66">
        <v>0.52139999999999997</v>
      </c>
      <c r="I23" s="66">
        <v>0.52139999999999997</v>
      </c>
    </row>
    <row r="24" spans="1:9" s="75" customFormat="1">
      <c r="A24" s="94" t="s">
        <v>30</v>
      </c>
      <c r="B24" s="94"/>
      <c r="C24" s="94"/>
      <c r="D24" s="94"/>
      <c r="E24" s="94"/>
      <c r="F24" s="79">
        <f>SUM(F17:F23)</f>
        <v>258361707889</v>
      </c>
      <c r="G24" s="79">
        <f>SUM(G17:G23)</f>
        <v>258361707889</v>
      </c>
      <c r="H24" s="67"/>
      <c r="I24" s="67"/>
    </row>
    <row r="25" spans="1:9" ht="24" customHeight="1">
      <c r="A25" s="91" t="s">
        <v>31</v>
      </c>
      <c r="B25" s="91"/>
      <c r="C25" s="91"/>
      <c r="D25" s="91"/>
      <c r="E25" s="91"/>
      <c r="F25" s="84">
        <f>+F24+F16+F4</f>
        <v>1081341692885</v>
      </c>
      <c r="G25" s="84">
        <f>+G24+G16+G4</f>
        <v>1081341692885</v>
      </c>
      <c r="H25" s="85"/>
      <c r="I25" s="85"/>
    </row>
    <row r="26" spans="1:9" ht="27.75" customHeight="1">
      <c r="A26" s="95" t="s">
        <v>32</v>
      </c>
      <c r="B26" s="95"/>
      <c r="C26" s="95"/>
      <c r="D26" s="95"/>
      <c r="E26" s="95"/>
      <c r="F26" s="95"/>
      <c r="G26" s="95"/>
      <c r="H26" s="95"/>
      <c r="I26" s="95"/>
    </row>
    <row r="27" spans="1:9" s="72" customFormat="1" ht="25.5">
      <c r="A27" s="83" t="s">
        <v>1</v>
      </c>
      <c r="B27" s="83" t="s">
        <v>2</v>
      </c>
      <c r="C27" s="83" t="s">
        <v>3</v>
      </c>
      <c r="D27" s="83" t="s">
        <v>4</v>
      </c>
      <c r="E27" s="83" t="s">
        <v>5</v>
      </c>
      <c r="F27" s="83" t="s">
        <v>6</v>
      </c>
      <c r="G27" s="83" t="s">
        <v>7</v>
      </c>
      <c r="H27" s="83" t="s">
        <v>8</v>
      </c>
      <c r="I27" s="83" t="s">
        <v>9</v>
      </c>
    </row>
    <row r="28" spans="1:9" ht="57">
      <c r="A28" s="93" t="s">
        <v>10</v>
      </c>
      <c r="B28" s="92">
        <v>2022</v>
      </c>
      <c r="C28" s="86" t="s">
        <v>11</v>
      </c>
      <c r="D28" s="88">
        <v>7785</v>
      </c>
      <c r="E28" s="86" t="s">
        <v>14</v>
      </c>
      <c r="F28" s="78">
        <v>521938235</v>
      </c>
      <c r="G28" s="78">
        <v>521938235</v>
      </c>
      <c r="H28" s="66">
        <v>0.33</v>
      </c>
      <c r="I28" s="66">
        <v>0.33</v>
      </c>
    </row>
    <row r="29" spans="1:9" ht="57">
      <c r="A29" s="93"/>
      <c r="B29" s="92"/>
      <c r="C29" s="86" t="s">
        <v>11</v>
      </c>
      <c r="D29" s="61">
        <v>7790</v>
      </c>
      <c r="E29" s="86" t="s">
        <v>12</v>
      </c>
      <c r="F29" s="78">
        <v>45571930970</v>
      </c>
      <c r="G29" s="78">
        <v>45571930970</v>
      </c>
      <c r="H29" s="73">
        <v>1</v>
      </c>
      <c r="I29" s="73">
        <v>0.91510000000000002</v>
      </c>
    </row>
    <row r="30" spans="1:9" ht="28.5">
      <c r="A30" s="93"/>
      <c r="B30" s="92"/>
      <c r="C30" s="86" t="s">
        <v>17</v>
      </c>
      <c r="D30" s="88">
        <v>7828</v>
      </c>
      <c r="E30" s="86" t="s">
        <v>19</v>
      </c>
      <c r="F30" s="78">
        <v>6194186742</v>
      </c>
      <c r="G30" s="78">
        <v>6194186742</v>
      </c>
      <c r="H30" s="68">
        <v>1</v>
      </c>
      <c r="I30" s="68">
        <v>1</v>
      </c>
    </row>
    <row r="31" spans="1:9" ht="57">
      <c r="A31" s="93"/>
      <c r="B31" s="92"/>
      <c r="C31" s="86" t="s">
        <v>33</v>
      </c>
      <c r="D31" s="88">
        <v>7919</v>
      </c>
      <c r="E31" s="86" t="s">
        <v>34</v>
      </c>
      <c r="F31" s="78">
        <v>42955347885</v>
      </c>
      <c r="G31" s="78">
        <v>42955347885</v>
      </c>
      <c r="H31" s="66">
        <v>0.03</v>
      </c>
      <c r="I31" s="66">
        <v>0.03</v>
      </c>
    </row>
    <row r="32" spans="1:9" ht="42.75">
      <c r="A32" s="93"/>
      <c r="B32" s="92"/>
      <c r="C32" s="86" t="s">
        <v>25</v>
      </c>
      <c r="D32" s="88">
        <v>7834</v>
      </c>
      <c r="E32" s="86" t="s">
        <v>26</v>
      </c>
      <c r="F32" s="78">
        <v>617720000</v>
      </c>
      <c r="G32" s="78">
        <v>617720000</v>
      </c>
      <c r="H32" s="66">
        <v>0.25</v>
      </c>
      <c r="I32" s="66">
        <v>0.54</v>
      </c>
    </row>
    <row r="33" spans="1:11" s="75" customFormat="1">
      <c r="A33" s="94" t="s">
        <v>35</v>
      </c>
      <c r="B33" s="94"/>
      <c r="C33" s="94"/>
      <c r="D33" s="94"/>
      <c r="E33" s="94"/>
      <c r="F33" s="79">
        <f>SUM(F28:F32)</f>
        <v>95861123832</v>
      </c>
      <c r="G33" s="79">
        <f>SUM(G28:G32)</f>
        <v>95861123832</v>
      </c>
      <c r="H33" s="67"/>
      <c r="I33" s="67"/>
    </row>
    <row r="34" spans="1:11" ht="57">
      <c r="A34" s="93"/>
      <c r="B34" s="92">
        <v>2023</v>
      </c>
      <c r="C34" s="86" t="s">
        <v>11</v>
      </c>
      <c r="D34" s="88">
        <v>7785</v>
      </c>
      <c r="E34" s="86" t="s">
        <v>14</v>
      </c>
      <c r="F34" s="80">
        <v>25644092006</v>
      </c>
      <c r="G34" s="80">
        <v>25644092006</v>
      </c>
      <c r="H34" s="68">
        <v>0.32</v>
      </c>
      <c r="I34" s="68">
        <v>0.31</v>
      </c>
    </row>
    <row r="35" spans="1:11" ht="28.5">
      <c r="A35" s="93"/>
      <c r="B35" s="92"/>
      <c r="C35" s="86" t="s">
        <v>15</v>
      </c>
      <c r="D35" s="88">
        <v>7788</v>
      </c>
      <c r="E35" s="86" t="s">
        <v>16</v>
      </c>
      <c r="F35" s="80">
        <v>15391596993</v>
      </c>
      <c r="G35" s="80">
        <v>15391596993</v>
      </c>
      <c r="H35" s="74">
        <v>1</v>
      </c>
      <c r="I35" s="74">
        <v>1.4807999999999999</v>
      </c>
      <c r="K35" s="65"/>
    </row>
    <row r="36" spans="1:11" ht="57">
      <c r="A36" s="93"/>
      <c r="B36" s="92"/>
      <c r="C36" s="86" t="s">
        <v>11</v>
      </c>
      <c r="D36" s="61">
        <v>7790</v>
      </c>
      <c r="E36" s="86" t="s">
        <v>12</v>
      </c>
      <c r="F36" s="80">
        <v>101225542596</v>
      </c>
      <c r="G36" s="80">
        <v>101225542596</v>
      </c>
      <c r="H36" s="74">
        <v>1</v>
      </c>
      <c r="I36" s="74">
        <v>1.1227</v>
      </c>
    </row>
    <row r="37" spans="1:11" ht="42.75">
      <c r="A37" s="93"/>
      <c r="B37" s="92"/>
      <c r="C37" s="86" t="s">
        <v>25</v>
      </c>
      <c r="D37" s="88">
        <v>7834</v>
      </c>
      <c r="E37" s="86" t="s">
        <v>26</v>
      </c>
      <c r="F37" s="80">
        <v>2052000000</v>
      </c>
      <c r="G37" s="80">
        <v>2052000000</v>
      </c>
      <c r="H37" s="68">
        <v>0.25</v>
      </c>
      <c r="I37" s="68">
        <v>0.25</v>
      </c>
    </row>
    <row r="38" spans="1:11" ht="57">
      <c r="A38" s="93"/>
      <c r="B38" s="92"/>
      <c r="C38" s="86" t="s">
        <v>11</v>
      </c>
      <c r="D38" s="88">
        <v>7785</v>
      </c>
      <c r="E38" s="86" t="s">
        <v>14</v>
      </c>
      <c r="F38" s="80">
        <v>54391125375</v>
      </c>
      <c r="G38" s="80">
        <v>54391125375</v>
      </c>
      <c r="H38" s="74">
        <v>1</v>
      </c>
      <c r="I38" s="74">
        <v>0.85709999999999997</v>
      </c>
    </row>
    <row r="39" spans="1:11" ht="57">
      <c r="A39" s="93"/>
      <c r="B39" s="92"/>
      <c r="C39" s="86" t="s">
        <v>11</v>
      </c>
      <c r="D39" s="88">
        <v>7904</v>
      </c>
      <c r="E39" s="86" t="s">
        <v>28</v>
      </c>
      <c r="F39" s="80">
        <v>15656790242</v>
      </c>
      <c r="G39" s="80">
        <v>15656790242</v>
      </c>
      <c r="H39" s="68">
        <v>0.76139999999999997</v>
      </c>
      <c r="I39" s="68">
        <v>0.76139999999999997</v>
      </c>
    </row>
    <row r="40" spans="1:11" s="75" customFormat="1">
      <c r="A40" s="94" t="s">
        <v>36</v>
      </c>
      <c r="B40" s="94"/>
      <c r="C40" s="94"/>
      <c r="D40" s="94"/>
      <c r="E40" s="94"/>
      <c r="F40" s="79">
        <f>SUM(F34:F39)</f>
        <v>214361147212</v>
      </c>
      <c r="G40" s="79">
        <f>SUM(G34:G39)</f>
        <v>214361147212</v>
      </c>
      <c r="H40" s="67"/>
      <c r="I40" s="67"/>
    </row>
    <row r="41" spans="1:11" ht="57">
      <c r="A41" s="93" t="s">
        <v>10</v>
      </c>
      <c r="B41" s="92">
        <v>2024</v>
      </c>
      <c r="C41" s="86" t="s">
        <v>11</v>
      </c>
      <c r="D41" s="61">
        <v>7790</v>
      </c>
      <c r="E41" s="86" t="s">
        <v>12</v>
      </c>
      <c r="F41" s="78">
        <v>21754423571</v>
      </c>
      <c r="G41" s="78">
        <v>21754423571</v>
      </c>
      <c r="H41" s="73">
        <v>1</v>
      </c>
      <c r="I41" s="73">
        <v>1.3321000000000001</v>
      </c>
    </row>
    <row r="42" spans="1:11" ht="57">
      <c r="A42" s="93"/>
      <c r="B42" s="92"/>
      <c r="C42" s="86" t="s">
        <v>37</v>
      </c>
      <c r="D42" s="88">
        <v>8069</v>
      </c>
      <c r="E42" s="86" t="s">
        <v>38</v>
      </c>
      <c r="F42" s="78">
        <v>4664885000</v>
      </c>
      <c r="G42" s="78">
        <v>4664885000</v>
      </c>
      <c r="H42" s="66">
        <v>1</v>
      </c>
      <c r="I42" s="66">
        <v>1</v>
      </c>
    </row>
    <row r="43" spans="1:11" ht="42.75">
      <c r="A43" s="93"/>
      <c r="B43" s="92"/>
      <c r="C43" s="86" t="s">
        <v>39</v>
      </c>
      <c r="D43" s="87">
        <v>8114</v>
      </c>
      <c r="E43" s="86" t="s">
        <v>40</v>
      </c>
      <c r="F43" s="78">
        <v>787682577</v>
      </c>
      <c r="G43" s="78">
        <v>787682577</v>
      </c>
      <c r="H43" s="66">
        <v>1</v>
      </c>
      <c r="I43" s="66">
        <v>0.82599999999999996</v>
      </c>
    </row>
    <row r="44" spans="1:11" ht="57">
      <c r="A44" s="93"/>
      <c r="B44" s="92"/>
      <c r="C44" s="86" t="s">
        <v>11</v>
      </c>
      <c r="D44" s="88">
        <v>7904</v>
      </c>
      <c r="E44" s="86" t="s">
        <v>28</v>
      </c>
      <c r="F44" s="78">
        <v>3335115000</v>
      </c>
      <c r="G44" s="78">
        <v>3335115000</v>
      </c>
      <c r="H44" s="66">
        <v>1</v>
      </c>
      <c r="I44" s="66">
        <v>1</v>
      </c>
    </row>
    <row r="45" spans="1:11" s="75" customFormat="1">
      <c r="A45" s="94" t="s">
        <v>41</v>
      </c>
      <c r="B45" s="94"/>
      <c r="C45" s="94"/>
      <c r="D45" s="94"/>
      <c r="E45" s="94"/>
      <c r="F45" s="79">
        <f>SUM(F41:F44)</f>
        <v>30542106148</v>
      </c>
      <c r="G45" s="79">
        <f>SUM(G41:G44)</f>
        <v>30542106148</v>
      </c>
      <c r="H45" s="67"/>
      <c r="I45" s="67"/>
    </row>
    <row r="46" spans="1:11" ht="19.5" customHeight="1">
      <c r="A46" s="91" t="s">
        <v>42</v>
      </c>
      <c r="B46" s="91"/>
      <c r="C46" s="91"/>
      <c r="D46" s="91"/>
      <c r="E46" s="91"/>
      <c r="F46" s="84">
        <f>+F33+F40+F45</f>
        <v>340764377192</v>
      </c>
      <c r="G46" s="84">
        <f>+G33+G40+G45</f>
        <v>340764377192</v>
      </c>
      <c r="H46" s="85"/>
      <c r="I46" s="85"/>
    </row>
    <row r="47" spans="1:11" ht="24" customHeight="1">
      <c r="A47" s="95" t="s">
        <v>43</v>
      </c>
      <c r="B47" s="95"/>
      <c r="C47" s="95"/>
      <c r="D47" s="95"/>
      <c r="E47" s="95"/>
      <c r="F47" s="95"/>
      <c r="G47" s="95"/>
      <c r="H47" s="95"/>
      <c r="I47" s="95"/>
    </row>
    <row r="48" spans="1:11" s="72" customFormat="1" ht="25.5">
      <c r="A48" s="83" t="s">
        <v>1</v>
      </c>
      <c r="B48" s="83" t="s">
        <v>2</v>
      </c>
      <c r="C48" s="83" t="s">
        <v>3</v>
      </c>
      <c r="D48" s="83" t="s">
        <v>4</v>
      </c>
      <c r="E48" s="83" t="s">
        <v>5</v>
      </c>
      <c r="F48" s="83" t="s">
        <v>6</v>
      </c>
      <c r="G48" s="83" t="s">
        <v>7</v>
      </c>
      <c r="H48" s="83" t="s">
        <v>8</v>
      </c>
      <c r="I48" s="83" t="s">
        <v>9</v>
      </c>
    </row>
    <row r="49" spans="1:9" ht="42.75">
      <c r="A49" s="93" t="s">
        <v>10</v>
      </c>
      <c r="B49" s="92">
        <v>2025</v>
      </c>
      <c r="C49" s="86" t="s">
        <v>44</v>
      </c>
      <c r="D49" s="87">
        <v>7790</v>
      </c>
      <c r="E49" s="86" t="s">
        <v>12</v>
      </c>
      <c r="F49" s="78">
        <v>198254941000</v>
      </c>
      <c r="G49" s="78">
        <v>18297843598</v>
      </c>
      <c r="H49" s="73">
        <v>1</v>
      </c>
      <c r="I49" s="74">
        <v>0.13270000000000001</v>
      </c>
    </row>
    <row r="50" spans="1:9" ht="42.75">
      <c r="A50" s="93"/>
      <c r="B50" s="92"/>
      <c r="C50" s="86" t="s">
        <v>39</v>
      </c>
      <c r="D50" s="87">
        <v>8114</v>
      </c>
      <c r="E50" s="86" t="s">
        <v>40</v>
      </c>
      <c r="F50" s="78">
        <v>2590000000</v>
      </c>
      <c r="G50" s="78">
        <v>793360000</v>
      </c>
      <c r="H50" s="66">
        <v>1</v>
      </c>
      <c r="I50" s="66">
        <v>0.24199999999999999</v>
      </c>
    </row>
    <row r="51" spans="1:9">
      <c r="A51" s="96" t="s">
        <v>45</v>
      </c>
      <c r="B51" s="97"/>
      <c r="C51" s="97"/>
      <c r="D51" s="97"/>
      <c r="E51" s="98"/>
      <c r="F51" s="81">
        <f>SUM(F49:F50)</f>
        <v>200844941000</v>
      </c>
      <c r="G51" s="81">
        <f>SUM(G49:G50)</f>
        <v>19091203598</v>
      </c>
      <c r="H51" s="69"/>
      <c r="I51" s="69"/>
    </row>
    <row r="52" spans="1:9" ht="22.5" customHeight="1">
      <c r="A52" s="91" t="s">
        <v>46</v>
      </c>
      <c r="B52" s="91"/>
      <c r="C52" s="91"/>
      <c r="D52" s="91"/>
      <c r="E52" s="91"/>
      <c r="F52" s="84">
        <f>+F51</f>
        <v>200844941000</v>
      </c>
      <c r="G52" s="84">
        <f>+G51</f>
        <v>19091203598</v>
      </c>
      <c r="H52" s="85"/>
      <c r="I52" s="85"/>
    </row>
    <row r="53" spans="1:9">
      <c r="A53" s="75"/>
      <c r="B53" s="76"/>
      <c r="C53" s="76"/>
      <c r="D53" s="75"/>
      <c r="E53" s="75"/>
      <c r="F53" s="75"/>
      <c r="G53" s="64"/>
      <c r="H53" s="70"/>
      <c r="I53" s="70"/>
    </row>
    <row r="57" spans="1:9">
      <c r="G57" s="65"/>
      <c r="H57" s="71"/>
      <c r="I57" s="71"/>
    </row>
  </sheetData>
  <mergeCells count="25">
    <mergeCell ref="A45:E45"/>
    <mergeCell ref="A46:E46"/>
    <mergeCell ref="A47:I47"/>
    <mergeCell ref="A51:E51"/>
    <mergeCell ref="A1:I1"/>
    <mergeCell ref="B5:B15"/>
    <mergeCell ref="A16:E16"/>
    <mergeCell ref="A4:E4"/>
    <mergeCell ref="B17:B23"/>
    <mergeCell ref="A52:E52"/>
    <mergeCell ref="B49:B50"/>
    <mergeCell ref="B41:B44"/>
    <mergeCell ref="B34:B39"/>
    <mergeCell ref="A5:A15"/>
    <mergeCell ref="A17:A23"/>
    <mergeCell ref="A24:E24"/>
    <mergeCell ref="A25:E25"/>
    <mergeCell ref="A26:I26"/>
    <mergeCell ref="A49:A50"/>
    <mergeCell ref="A28:A32"/>
    <mergeCell ref="A34:A39"/>
    <mergeCell ref="A41:A44"/>
    <mergeCell ref="B28:B32"/>
    <mergeCell ref="A33:E33"/>
    <mergeCell ref="A40:E40"/>
  </mergeCells>
  <pageMargins left="0.7" right="0.7" top="0.75" bottom="0.75" header="0.3" footer="0.3"/>
  <pageSetup paperSize="14" scale="7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H50"/>
  <sheetViews>
    <sheetView zoomScale="120" zoomScaleNormal="120" workbookViewId="0">
      <selection activeCell="C11" sqref="C9:C11"/>
    </sheetView>
  </sheetViews>
  <sheetFormatPr defaultColWidth="11.42578125" defaultRowHeight="12.75"/>
  <cols>
    <col min="1" max="1" width="22.28515625" style="7" customWidth="1"/>
    <col min="2" max="2" width="30.85546875" style="7" customWidth="1"/>
    <col min="3" max="3" width="22.28515625" style="7" bestFit="1" customWidth="1"/>
    <col min="4" max="4" width="18.28515625" style="7" bestFit="1" customWidth="1"/>
    <col min="5" max="5" width="22.28515625" style="7" bestFit="1" customWidth="1"/>
    <col min="6" max="6" width="85.28515625" style="7" customWidth="1"/>
    <col min="7" max="7" width="20.5703125" style="7" bestFit="1" customWidth="1"/>
    <col min="8" max="8" width="67.140625" style="7" bestFit="1" customWidth="1"/>
    <col min="9" max="16384" width="11.42578125" style="7"/>
  </cols>
  <sheetData>
    <row r="2" spans="1:8" ht="13.5" thickBot="1"/>
    <row r="3" spans="1:8">
      <c r="A3" s="101" t="s">
        <v>47</v>
      </c>
      <c r="B3" s="102"/>
      <c r="C3" s="102"/>
      <c r="D3" s="102"/>
      <c r="E3" s="103"/>
    </row>
    <row r="4" spans="1:8" ht="13.5" thickBot="1">
      <c r="A4" s="48" t="s">
        <v>48</v>
      </c>
      <c r="B4" s="49" t="s">
        <v>49</v>
      </c>
      <c r="C4" s="49" t="s">
        <v>50</v>
      </c>
      <c r="D4" s="49" t="s">
        <v>51</v>
      </c>
      <c r="E4" s="50" t="s">
        <v>52</v>
      </c>
    </row>
    <row r="5" spans="1:8" ht="13.5" thickBot="1"/>
    <row r="6" spans="1:8">
      <c r="A6" s="101" t="s">
        <v>53</v>
      </c>
      <c r="B6" s="102"/>
      <c r="C6" s="36">
        <v>1000000000000</v>
      </c>
      <c r="D6" s="36">
        <v>620000000000</v>
      </c>
      <c r="E6" s="37">
        <f>+C6+D6</f>
        <v>1620000000000</v>
      </c>
    </row>
    <row r="7" spans="1:8">
      <c r="A7" s="38" t="s">
        <v>54</v>
      </c>
      <c r="B7" s="10">
        <v>7790</v>
      </c>
      <c r="C7" s="11">
        <v>14952000000</v>
      </c>
      <c r="D7" s="11">
        <v>0</v>
      </c>
      <c r="E7" s="39">
        <f>+C7+D7</f>
        <v>14952000000</v>
      </c>
      <c r="F7" s="12"/>
      <c r="G7" s="13"/>
    </row>
    <row r="8" spans="1:8" s="16" customFormat="1" ht="13.5" thickBot="1">
      <c r="A8" s="109" t="s">
        <v>55</v>
      </c>
      <c r="B8" s="110"/>
      <c r="C8" s="30">
        <f>SUM(C7)</f>
        <v>14952000000</v>
      </c>
      <c r="D8" s="30"/>
      <c r="E8" s="42"/>
      <c r="F8" s="14"/>
      <c r="G8" s="15"/>
    </row>
    <row r="9" spans="1:8">
      <c r="A9" s="113" t="s">
        <v>56</v>
      </c>
      <c r="B9" s="59">
        <v>7790</v>
      </c>
      <c r="C9" s="43">
        <v>160564061501</v>
      </c>
      <c r="D9" s="43">
        <v>369261262496</v>
      </c>
      <c r="E9" s="44"/>
      <c r="F9" s="17"/>
      <c r="G9" s="18" t="s">
        <v>57</v>
      </c>
    </row>
    <row r="10" spans="1:8">
      <c r="A10" s="114"/>
      <c r="B10" s="60">
        <v>7828</v>
      </c>
      <c r="C10" s="11">
        <v>230496107728</v>
      </c>
      <c r="D10" s="11"/>
      <c r="E10" s="39"/>
      <c r="F10" s="17"/>
      <c r="G10" s="18"/>
    </row>
    <row r="11" spans="1:8">
      <c r="A11" s="114"/>
      <c r="B11" s="60">
        <v>7835</v>
      </c>
      <c r="C11" s="11">
        <v>47706553271</v>
      </c>
      <c r="D11" s="11"/>
      <c r="E11" s="39"/>
      <c r="F11" s="17"/>
      <c r="G11" s="18"/>
    </row>
    <row r="12" spans="1:8" s="16" customFormat="1" ht="13.5" thickBot="1">
      <c r="A12" s="111" t="s">
        <v>58</v>
      </c>
      <c r="B12" s="112"/>
      <c r="C12" s="40">
        <f>SUM(C9:C11)</f>
        <v>438766722500</v>
      </c>
      <c r="D12" s="40">
        <f>SUM(D9:D11)</f>
        <v>369261262496</v>
      </c>
      <c r="E12" s="41"/>
      <c r="F12" s="19"/>
      <c r="G12" s="20"/>
    </row>
    <row r="13" spans="1:8" s="16" customFormat="1" ht="6.75" customHeight="1">
      <c r="A13" s="45"/>
      <c r="B13" s="45"/>
      <c r="C13" s="46"/>
      <c r="D13" s="46"/>
      <c r="E13" s="46"/>
      <c r="F13" s="46"/>
      <c r="G13" s="20"/>
    </row>
    <row r="14" spans="1:8">
      <c r="A14" s="47" t="s">
        <v>59</v>
      </c>
      <c r="B14" s="31" t="s">
        <v>60</v>
      </c>
      <c r="C14" s="35">
        <v>158605828714</v>
      </c>
      <c r="D14" s="35">
        <v>99755879175</v>
      </c>
      <c r="E14" s="35">
        <f>+C14+D14</f>
        <v>258361707889</v>
      </c>
      <c r="F14" s="7" t="s">
        <v>61</v>
      </c>
      <c r="G14" s="17">
        <v>330000000000</v>
      </c>
      <c r="H14" s="13"/>
    </row>
    <row r="15" spans="1:8" s="16" customFormat="1">
      <c r="A15" s="104" t="s">
        <v>62</v>
      </c>
      <c r="B15" s="105"/>
      <c r="C15" s="8">
        <f>+C14</f>
        <v>158605828714</v>
      </c>
      <c r="D15" s="8">
        <f>+D14</f>
        <v>99755879175</v>
      </c>
      <c r="E15" s="8">
        <f t="shared" ref="E15" si="0">+E14</f>
        <v>258361707889</v>
      </c>
      <c r="G15" s="19"/>
      <c r="H15" s="15"/>
    </row>
    <row r="16" spans="1:8">
      <c r="A16" s="104" t="s">
        <v>63</v>
      </c>
      <c r="B16" s="105"/>
      <c r="C16" s="8">
        <f>+C8+C12+C15</f>
        <v>612324551214</v>
      </c>
      <c r="D16" s="8">
        <f>+D8+D12+D15</f>
        <v>469017141671</v>
      </c>
      <c r="E16" s="8">
        <f>+C16+D16</f>
        <v>1081341692885</v>
      </c>
      <c r="H16" s="13"/>
    </row>
    <row r="17" spans="1:8">
      <c r="A17" s="104" t="s">
        <v>64</v>
      </c>
      <c r="B17" s="105"/>
      <c r="C17" s="8">
        <f>+C6-C16</f>
        <v>387675448786</v>
      </c>
      <c r="D17" s="8">
        <f>+D6-D16</f>
        <v>150982858329</v>
      </c>
      <c r="E17" s="8">
        <f>+C17+D17</f>
        <v>538658307115</v>
      </c>
      <c r="F17" s="21"/>
      <c r="H17" s="13"/>
    </row>
    <row r="18" spans="1:8" ht="5.25" customHeight="1">
      <c r="A18" s="22"/>
      <c r="B18" s="22"/>
      <c r="C18" s="23"/>
      <c r="D18" s="11"/>
      <c r="E18" s="11"/>
      <c r="F18" s="21"/>
      <c r="H18" s="13"/>
    </row>
    <row r="19" spans="1:8" ht="24" customHeight="1">
      <c r="A19" s="108" t="s">
        <v>65</v>
      </c>
      <c r="B19" s="108"/>
      <c r="C19" s="24">
        <v>28443952669</v>
      </c>
      <c r="D19" s="24">
        <v>10920354446</v>
      </c>
      <c r="E19" s="24">
        <f>+C19+D19</f>
        <v>39364307115</v>
      </c>
      <c r="F19" s="6" t="s">
        <v>66</v>
      </c>
      <c r="G19" s="25"/>
    </row>
    <row r="20" spans="1:8" ht="11.25" customHeight="1">
      <c r="A20" s="26"/>
      <c r="B20" s="26"/>
      <c r="C20" s="27"/>
      <c r="D20" s="27"/>
      <c r="E20" s="27"/>
      <c r="F20" s="28"/>
      <c r="G20" s="29"/>
    </row>
    <row r="21" spans="1:8" ht="13.5" thickBot="1">
      <c r="A21" s="49" t="s">
        <v>2</v>
      </c>
      <c r="B21" s="49" t="s">
        <v>67</v>
      </c>
      <c r="C21" s="49" t="s">
        <v>50</v>
      </c>
      <c r="D21" s="49" t="s">
        <v>51</v>
      </c>
      <c r="E21" s="49" t="s">
        <v>52</v>
      </c>
      <c r="F21" s="17"/>
    </row>
    <row r="22" spans="1:8" ht="15.75" customHeight="1" thickBot="1">
      <c r="A22" s="106" t="s">
        <v>68</v>
      </c>
      <c r="B22" s="107"/>
      <c r="C22" s="8">
        <f>+C17-C19</f>
        <v>359231496117</v>
      </c>
      <c r="D22" s="8">
        <f>+D17-D19</f>
        <v>140062503883</v>
      </c>
      <c r="E22" s="8">
        <f>+C22+D22</f>
        <v>499294000000</v>
      </c>
      <c r="F22" s="13"/>
    </row>
    <row r="23" spans="1:8" ht="6.75" customHeight="1">
      <c r="A23" s="31"/>
      <c r="B23" s="31"/>
      <c r="C23" s="31"/>
      <c r="D23" s="31"/>
      <c r="E23" s="31"/>
    </row>
    <row r="24" spans="1:8">
      <c r="A24" s="22" t="s">
        <v>69</v>
      </c>
      <c r="B24" s="9"/>
      <c r="C24" s="11"/>
      <c r="D24" s="11"/>
      <c r="E24" s="11"/>
      <c r="F24" s="32" t="s">
        <v>70</v>
      </c>
    </row>
    <row r="25" spans="1:8">
      <c r="A25" s="9" t="s">
        <v>59</v>
      </c>
      <c r="B25" s="9"/>
      <c r="C25" s="11">
        <v>73669347911</v>
      </c>
      <c r="D25" s="11">
        <v>22191775921</v>
      </c>
      <c r="E25" s="11">
        <f>+C25+D25</f>
        <v>95861123832</v>
      </c>
      <c r="F25" s="12">
        <f>+E25+E14</f>
        <v>354222831721</v>
      </c>
    </row>
    <row r="26" spans="1:8">
      <c r="A26" s="9" t="s">
        <v>71</v>
      </c>
      <c r="B26" s="9"/>
      <c r="C26" s="11">
        <v>123220408239</v>
      </c>
      <c r="D26" s="11">
        <v>91140738973</v>
      </c>
      <c r="E26" s="11">
        <f>+C26+D26</f>
        <v>214361147212</v>
      </c>
      <c r="F26" s="7" t="s">
        <v>72</v>
      </c>
    </row>
    <row r="27" spans="1:8" ht="13.5" thickBot="1">
      <c r="A27" s="54" t="s">
        <v>73</v>
      </c>
      <c r="B27" s="54"/>
      <c r="C27" s="30">
        <f>+C25+C26</f>
        <v>196889756150</v>
      </c>
      <c r="D27" s="30">
        <f>+D25+D26</f>
        <v>113332514894</v>
      </c>
      <c r="E27" s="30">
        <f t="shared" ref="E27" si="1">+E25+E26</f>
        <v>310222271044</v>
      </c>
    </row>
    <row r="28" spans="1:8">
      <c r="A28" s="55" t="s">
        <v>74</v>
      </c>
      <c r="B28" s="115">
        <v>7790</v>
      </c>
      <c r="C28" s="43">
        <v>22225369000</v>
      </c>
      <c r="D28" s="43">
        <v>24774631000</v>
      </c>
      <c r="E28" s="44">
        <f>+C28+D28</f>
        <v>47000000000</v>
      </c>
    </row>
    <row r="29" spans="1:8">
      <c r="A29" s="56" t="s">
        <v>75</v>
      </c>
      <c r="B29" s="92"/>
      <c r="C29" s="11">
        <v>3949540106</v>
      </c>
      <c r="D29" s="11">
        <v>8900333961</v>
      </c>
      <c r="E29" s="39">
        <f>+C29+D29</f>
        <v>12849874067</v>
      </c>
    </row>
    <row r="30" spans="1:8">
      <c r="A30" s="56" t="s">
        <v>76</v>
      </c>
      <c r="B30" s="92"/>
      <c r="C30" s="11">
        <f>+C28-C29</f>
        <v>18275828894</v>
      </c>
      <c r="D30" s="11">
        <f>+D28-D29</f>
        <v>15874297039</v>
      </c>
      <c r="E30" s="39">
        <f>+C30+D30</f>
        <v>34150125933</v>
      </c>
    </row>
    <row r="31" spans="1:8" ht="13.5" thickBot="1">
      <c r="A31" s="57" t="s">
        <v>77</v>
      </c>
      <c r="B31" s="58"/>
      <c r="C31" s="40">
        <f>+C22-C27-C29</f>
        <v>158392199861</v>
      </c>
      <c r="D31" s="40">
        <f>+D30</f>
        <v>15874297039</v>
      </c>
      <c r="E31" s="41">
        <f t="shared" ref="E31" si="2">+E27+E28</f>
        <v>357222271044</v>
      </c>
      <c r="F31" s="12">
        <f>+E22-E27-E29</f>
        <v>176221854889</v>
      </c>
    </row>
    <row r="32" spans="1:8">
      <c r="A32" s="31"/>
      <c r="B32" s="31"/>
      <c r="C32" s="35"/>
      <c r="D32" s="35"/>
      <c r="E32" s="35"/>
      <c r="F32" s="12"/>
    </row>
    <row r="33" spans="1:6">
      <c r="A33" s="53" t="s">
        <v>78</v>
      </c>
      <c r="B33" s="22"/>
      <c r="C33" s="33">
        <f>+C31</f>
        <v>158392199861</v>
      </c>
      <c r="D33" s="33">
        <f>+D31</f>
        <v>15874297039</v>
      </c>
      <c r="E33" s="33">
        <f t="shared" ref="E33" si="3">+E22-E31</f>
        <v>142071728956</v>
      </c>
      <c r="F33" s="12">
        <f>+D22-D27-D29</f>
        <v>17829655028</v>
      </c>
    </row>
    <row r="34" spans="1:6">
      <c r="A34" s="99" t="s">
        <v>65</v>
      </c>
      <c r="B34" s="99"/>
      <c r="C34" s="51">
        <f>+C19</f>
        <v>28443952669</v>
      </c>
      <c r="D34" s="51"/>
      <c r="E34" s="51"/>
      <c r="F34" s="12">
        <f>+F33-D30</f>
        <v>1955357989</v>
      </c>
    </row>
    <row r="35" spans="1:6">
      <c r="A35" s="16"/>
      <c r="B35" s="16"/>
      <c r="C35" s="51"/>
      <c r="D35" s="51"/>
      <c r="E35" s="51"/>
      <c r="F35" s="12"/>
    </row>
    <row r="36" spans="1:6" ht="15" customHeight="1">
      <c r="A36" s="100" t="s">
        <v>79</v>
      </c>
      <c r="B36" s="100"/>
      <c r="C36" s="52">
        <f>+C33+C19</f>
        <v>186836152530</v>
      </c>
      <c r="D36" s="34"/>
      <c r="E36" s="34"/>
    </row>
    <row r="37" spans="1:6">
      <c r="A37" s="16"/>
      <c r="B37" s="16"/>
      <c r="C37" s="51"/>
      <c r="D37" s="51" t="s">
        <v>80</v>
      </c>
      <c r="E37" s="51"/>
    </row>
    <row r="38" spans="1:6">
      <c r="A38" s="16"/>
      <c r="B38" s="16"/>
      <c r="C38" s="16"/>
      <c r="D38" s="19"/>
      <c r="E38" s="19"/>
      <c r="F38" s="12"/>
    </row>
    <row r="39" spans="1:6">
      <c r="D39" s="17"/>
      <c r="E39" s="17"/>
    </row>
    <row r="40" spans="1:6">
      <c r="C40" s="34"/>
      <c r="D40" s="34"/>
      <c r="E40" s="34"/>
    </row>
    <row r="41" spans="1:6">
      <c r="E41" s="12"/>
    </row>
    <row r="42" spans="1:6">
      <c r="C42" s="34"/>
      <c r="D42" s="34"/>
      <c r="E42" s="34"/>
    </row>
    <row r="43" spans="1:6">
      <c r="C43" s="34"/>
      <c r="D43" s="34"/>
      <c r="E43" s="34"/>
    </row>
    <row r="44" spans="1:6">
      <c r="C44" s="34"/>
      <c r="D44" s="34"/>
      <c r="E44" s="34"/>
    </row>
    <row r="45" spans="1:6">
      <c r="C45" s="34"/>
      <c r="D45" s="34"/>
      <c r="E45" s="34"/>
    </row>
    <row r="46" spans="1:6">
      <c r="C46" s="34"/>
      <c r="D46" s="34"/>
      <c r="E46" s="34"/>
    </row>
    <row r="47" spans="1:6">
      <c r="C47" s="34"/>
      <c r="D47" s="34"/>
      <c r="E47" s="34"/>
    </row>
    <row r="48" spans="1:6">
      <c r="C48" s="34"/>
      <c r="D48" s="34"/>
      <c r="E48" s="34"/>
    </row>
    <row r="49" spans="3:5">
      <c r="C49" s="34"/>
      <c r="D49" s="34"/>
      <c r="E49" s="34"/>
    </row>
    <row r="50" spans="3:5">
      <c r="C50" s="34"/>
      <c r="D50" s="34"/>
      <c r="E50" s="34"/>
    </row>
  </sheetData>
  <mergeCells count="13">
    <mergeCell ref="A34:B34"/>
    <mergeCell ref="A36:B36"/>
    <mergeCell ref="A3:E3"/>
    <mergeCell ref="A17:B17"/>
    <mergeCell ref="A16:B16"/>
    <mergeCell ref="A22:B22"/>
    <mergeCell ref="A6:B6"/>
    <mergeCell ref="A19:B19"/>
    <mergeCell ref="A8:B8"/>
    <mergeCell ref="A12:B12"/>
    <mergeCell ref="A15:B15"/>
    <mergeCell ref="A9:A11"/>
    <mergeCell ref="B28:B30"/>
  </mergeCells>
  <pageMargins left="0.7" right="0.7" top="0.75" bottom="0.75" header="0.3" footer="0.3"/>
  <pageSetup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4"/>
  <sheetViews>
    <sheetView topLeftCell="A9" zoomScale="148" zoomScaleNormal="148" workbookViewId="0">
      <selection activeCell="C22" sqref="C22"/>
    </sheetView>
  </sheetViews>
  <sheetFormatPr defaultColWidth="11.42578125" defaultRowHeight="15"/>
  <cols>
    <col min="1" max="1" width="25.85546875" customWidth="1"/>
    <col min="2" max="2" width="18.140625" style="2" customWidth="1"/>
    <col min="3" max="3" width="15.7109375" style="2" bestFit="1" customWidth="1"/>
    <col min="8" max="8" width="15.140625" bestFit="1" customWidth="1"/>
  </cols>
  <sheetData>
    <row r="1" spans="1:8">
      <c r="B1" s="2">
        <v>45535</v>
      </c>
    </row>
    <row r="3" spans="1:8">
      <c r="B3" s="2" t="s">
        <v>81</v>
      </c>
      <c r="C3" s="2" t="s">
        <v>82</v>
      </c>
    </row>
    <row r="5" spans="1:8">
      <c r="A5" s="1" t="s">
        <v>50</v>
      </c>
      <c r="B5" s="5"/>
      <c r="C5" s="5">
        <f>+C7+C8</f>
        <v>22225369000</v>
      </c>
    </row>
    <row r="7" spans="1:8">
      <c r="B7" s="3">
        <v>7790</v>
      </c>
      <c r="C7" s="2">
        <v>3949540106</v>
      </c>
    </row>
    <row r="8" spans="1:8">
      <c r="B8" s="4" t="s">
        <v>83</v>
      </c>
      <c r="C8" s="2">
        <v>18275828894</v>
      </c>
    </row>
    <row r="10" spans="1:8">
      <c r="A10" s="1" t="s">
        <v>51</v>
      </c>
      <c r="B10" s="5"/>
      <c r="C10" s="5">
        <f>SUM(C11:C15)</f>
        <v>24774631000</v>
      </c>
    </row>
    <row r="11" spans="1:8">
      <c r="B11" t="s">
        <v>84</v>
      </c>
      <c r="C11" s="2">
        <v>15796665684</v>
      </c>
      <c r="H11" s="2"/>
    </row>
    <row r="12" spans="1:8">
      <c r="B12" t="s">
        <v>85</v>
      </c>
      <c r="C12" s="2">
        <v>417965316</v>
      </c>
      <c r="H12" s="2"/>
    </row>
    <row r="13" spans="1:8">
      <c r="B13" t="s">
        <v>86</v>
      </c>
      <c r="C13" s="2">
        <v>3335115000</v>
      </c>
      <c r="H13" s="2"/>
    </row>
    <row r="14" spans="1:8">
      <c r="B14" t="s">
        <v>87</v>
      </c>
      <c r="C14" s="2">
        <v>4664885000</v>
      </c>
      <c r="H14" s="2"/>
    </row>
    <row r="15" spans="1:8">
      <c r="B15" t="s">
        <v>84</v>
      </c>
      <c r="C15" s="2">
        <v>560000000</v>
      </c>
      <c r="H15" s="2"/>
    </row>
    <row r="17" spans="1:3">
      <c r="A17" s="1" t="s">
        <v>88</v>
      </c>
      <c r="C17" s="2">
        <f>SUM(C18:C20)</f>
        <v>1167892000</v>
      </c>
    </row>
    <row r="18" spans="1:3">
      <c r="B18">
        <v>141</v>
      </c>
      <c r="C18" s="2">
        <v>370803000</v>
      </c>
    </row>
    <row r="19" spans="1:3">
      <c r="B19">
        <v>154</v>
      </c>
      <c r="C19" s="2">
        <v>587545000</v>
      </c>
    </row>
    <row r="20" spans="1:3">
      <c r="B20">
        <v>178</v>
      </c>
      <c r="C20" s="2">
        <v>209544000</v>
      </c>
    </row>
    <row r="22" spans="1:3">
      <c r="A22" t="s">
        <v>89</v>
      </c>
      <c r="C22" s="2">
        <f>+C17+C10</f>
        <v>25942523000</v>
      </c>
    </row>
    <row r="23" spans="1:3">
      <c r="A23" t="s">
        <v>90</v>
      </c>
      <c r="C23" s="2">
        <f>+C5</f>
        <v>22225369000</v>
      </c>
    </row>
    <row r="24" spans="1:3">
      <c r="A24" s="1" t="s">
        <v>91</v>
      </c>
      <c r="B24" s="5"/>
      <c r="C24" s="5">
        <f>+C22+C23</f>
        <v>48167892000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topLeftCell="A13" workbookViewId="0">
      <selection activeCell="C22" sqref="C22"/>
    </sheetView>
  </sheetViews>
  <sheetFormatPr defaultColWidth="11.42578125" defaultRowHeight="1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topLeftCell="A13" workbookViewId="0">
      <selection activeCell="C22" sqref="C22"/>
    </sheetView>
  </sheetViews>
  <sheetFormatPr defaultColWidth="11.42578125"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Navia, Caviedes Caviedes</dc:creator>
  <cp:keywords/>
  <dc:description/>
  <cp:lastModifiedBy>Yamid Gabriel, Lozano Torres</cp:lastModifiedBy>
  <cp:revision/>
  <dcterms:created xsi:type="dcterms:W3CDTF">2024-08-30T15:10:30Z</dcterms:created>
  <dcterms:modified xsi:type="dcterms:W3CDTF">2025-06-25T21:10:07Z</dcterms:modified>
  <cp:category/>
  <cp:contentStatus/>
</cp:coreProperties>
</file>